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613"/>
  <workbookPr showInkAnnotation="0" autoCompressPictures="0"/>
  <bookViews>
    <workbookView xWindow="0" yWindow="0" windowWidth="27620" windowHeight="17560" tabRatio="500"/>
  </bookViews>
  <sheets>
    <sheet name="ND-Calculator" sheetId="1" r:id="rId1"/>
  </sheets>
  <definedNames>
    <definedName name="_xlnm.Print_Area" localSheetId="0">'ND-Calculator'!$A$1:$D$44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4" i="1" l="1"/>
  <c r="D24" i="1"/>
  <c r="B24" i="1"/>
  <c r="B4" i="1"/>
  <c r="C4" i="1"/>
  <c r="D4" i="1"/>
  <c r="B23" i="1"/>
  <c r="C23" i="1"/>
  <c r="D23" i="1"/>
  <c r="B25" i="1"/>
  <c r="C25" i="1"/>
  <c r="D25" i="1"/>
  <c r="B26" i="1"/>
  <c r="C26" i="1"/>
  <c r="D26" i="1"/>
  <c r="B27" i="1"/>
  <c r="C27" i="1"/>
  <c r="D27" i="1"/>
  <c r="B28" i="1"/>
  <c r="C28" i="1"/>
  <c r="D28" i="1"/>
  <c r="B29" i="1"/>
  <c r="C29" i="1"/>
  <c r="D29" i="1"/>
  <c r="B30" i="1"/>
  <c r="C30" i="1"/>
  <c r="D30" i="1"/>
  <c r="B31" i="1"/>
  <c r="C31" i="1"/>
  <c r="D31" i="1"/>
  <c r="B32" i="1"/>
  <c r="C32" i="1"/>
  <c r="D32" i="1"/>
  <c r="B33" i="1"/>
  <c r="C33" i="1"/>
  <c r="D33" i="1"/>
  <c r="B34" i="1"/>
  <c r="C34" i="1"/>
  <c r="D34" i="1"/>
  <c r="B35" i="1"/>
  <c r="C35" i="1"/>
  <c r="D35" i="1"/>
  <c r="B36" i="1"/>
  <c r="C36" i="1"/>
  <c r="D36" i="1"/>
  <c r="B37" i="1"/>
  <c r="C37" i="1"/>
  <c r="D37" i="1"/>
  <c r="B38" i="1"/>
  <c r="C38" i="1"/>
  <c r="D38" i="1"/>
  <c r="B39" i="1"/>
  <c r="C39" i="1"/>
  <c r="D39" i="1"/>
  <c r="B40" i="1"/>
  <c r="C40" i="1"/>
  <c r="D40" i="1"/>
  <c r="B41" i="1"/>
  <c r="C41" i="1"/>
  <c r="D41" i="1"/>
  <c r="B42" i="1"/>
  <c r="C42" i="1"/>
  <c r="D42" i="1"/>
  <c r="B43" i="1"/>
  <c r="C43" i="1"/>
  <c r="D43" i="1"/>
  <c r="B44" i="1"/>
  <c r="C44" i="1"/>
  <c r="D44" i="1"/>
  <c r="B5" i="1"/>
  <c r="C5" i="1"/>
  <c r="D5" i="1"/>
  <c r="B6" i="1"/>
  <c r="C6" i="1"/>
  <c r="D6" i="1"/>
  <c r="B7" i="1"/>
  <c r="C7" i="1"/>
  <c r="D7" i="1"/>
  <c r="B8" i="1"/>
  <c r="C8" i="1"/>
  <c r="D8" i="1"/>
  <c r="B9" i="1"/>
  <c r="C9" i="1"/>
  <c r="D9" i="1"/>
  <c r="B10" i="1"/>
  <c r="C10" i="1"/>
  <c r="D10" i="1"/>
  <c r="B11" i="1"/>
  <c r="C11" i="1"/>
  <c r="D11" i="1"/>
  <c r="B12" i="1"/>
  <c r="C12" i="1"/>
  <c r="D12" i="1"/>
  <c r="B13" i="1"/>
  <c r="C13" i="1"/>
  <c r="D13" i="1"/>
  <c r="B14" i="1"/>
  <c r="C14" i="1"/>
  <c r="D14" i="1"/>
  <c r="B15" i="1"/>
  <c r="C15" i="1"/>
  <c r="D15" i="1"/>
  <c r="B16" i="1"/>
  <c r="C16" i="1"/>
  <c r="D16" i="1"/>
  <c r="B17" i="1"/>
  <c r="C17" i="1"/>
  <c r="D17" i="1"/>
  <c r="B18" i="1"/>
  <c r="C18" i="1"/>
  <c r="D18" i="1"/>
  <c r="B19" i="1"/>
  <c r="C19" i="1"/>
  <c r="D19" i="1"/>
  <c r="B20" i="1"/>
  <c r="C20" i="1"/>
  <c r="D20" i="1"/>
  <c r="B21" i="1"/>
  <c r="C21" i="1"/>
  <c r="D21" i="1"/>
  <c r="B22" i="1"/>
  <c r="C22" i="1"/>
  <c r="D22" i="1"/>
</calcChain>
</file>

<file path=xl/comments1.xml><?xml version="1.0" encoding="utf-8"?>
<comments xmlns="http://schemas.openxmlformats.org/spreadsheetml/2006/main">
  <authors>
    <author>Achim Sieger</author>
  </authors>
  <commentList>
    <comment ref="D2" authorId="0">
      <text>
        <r>
          <rPr>
            <b/>
            <sz val="12"/>
            <color indexed="81"/>
            <rFont val="Calibri"/>
          </rPr>
          <t xml:space="preserve">Achim Sieger:
</t>
        </r>
        <r>
          <rPr>
            <sz val="12"/>
            <color indexed="81"/>
            <rFont val="Calibri"/>
          </rPr>
          <t>Please set the f-stop value of your filter here. The table will automatically calculate the exposure times.</t>
        </r>
      </text>
    </comment>
  </commentList>
</comments>
</file>

<file path=xl/sharedStrings.xml><?xml version="1.0" encoding="utf-8"?>
<sst xmlns="http://schemas.openxmlformats.org/spreadsheetml/2006/main" count="40" uniqueCount="40">
  <si>
    <t>1/200</t>
  </si>
  <si>
    <t>1/160</t>
  </si>
  <si>
    <t>1/125</t>
  </si>
  <si>
    <t>1/100</t>
  </si>
  <si>
    <t>1/50</t>
  </si>
  <si>
    <t>1/25</t>
  </si>
  <si>
    <t>1/250</t>
  </si>
  <si>
    <t>1/400</t>
  </si>
  <si>
    <t>1/80</t>
  </si>
  <si>
    <t>1/60</t>
  </si>
  <si>
    <t>1/40</t>
  </si>
  <si>
    <t>1/30</t>
  </si>
  <si>
    <t>1/20</t>
  </si>
  <si>
    <t>1/15</t>
  </si>
  <si>
    <t>1/13</t>
  </si>
  <si>
    <t>1/8</t>
  </si>
  <si>
    <t>1/6</t>
  </si>
  <si>
    <t>1/5</t>
  </si>
  <si>
    <t>1/4</t>
  </si>
  <si>
    <t>1/3</t>
  </si>
  <si>
    <t>1/2,5</t>
  </si>
  <si>
    <t>1/2</t>
  </si>
  <si>
    <t>1/1,6</t>
  </si>
  <si>
    <t>1/1,3</t>
  </si>
  <si>
    <t>1,3</t>
  </si>
  <si>
    <t>1,6</t>
  </si>
  <si>
    <t>2</t>
  </si>
  <si>
    <t>2,5</t>
  </si>
  <si>
    <t>1/320</t>
  </si>
  <si>
    <t>1/500</t>
  </si>
  <si>
    <t>1/640</t>
  </si>
  <si>
    <t>1/800</t>
  </si>
  <si>
    <t>1/1000</t>
  </si>
  <si>
    <t>1/10</t>
  </si>
  <si>
    <t>Exposure Time without Filter</t>
  </si>
  <si>
    <t>Exposure Time without Filter (sec.)</t>
  </si>
  <si>
    <t>Exposure Time with Filter (sec.)</t>
  </si>
  <si>
    <t>Exposure Time with Filter (hh:mm:ss)</t>
  </si>
  <si>
    <t>Exposure Calculation Table for ND-Filters</t>
  </si>
  <si>
    <t>F-Stop value of the ND-Filter: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</si>
</sst>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0.0"/>
    <numFmt numFmtId="166" formatCode="[$-F400]h:mm:ss\ AM/PM"/>
  </numFmts>
  <fonts count="10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8"/>
      <color theme="1"/>
      <name val="Calibri"/>
      <scheme val="minor"/>
    </font>
    <font>
      <sz val="17"/>
      <color theme="1"/>
      <name val="Calibri"/>
      <scheme val="minor"/>
    </font>
    <font>
      <sz val="8"/>
      <name val="Calibri"/>
      <family val="2"/>
      <scheme val="minor"/>
    </font>
    <font>
      <b/>
      <sz val="12"/>
      <color indexed="81"/>
      <name val="Calibri"/>
    </font>
    <font>
      <sz val="12"/>
      <color indexed="81"/>
      <name val="Calibri"/>
    </font>
    <font>
      <b/>
      <sz val="17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65" fontId="1" fillId="2" borderId="0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 wrapText="1"/>
    </xf>
    <xf numFmtId="166" fontId="0" fillId="0" borderId="5" xfId="0" applyNumberFormat="1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1" fontId="0" fillId="0" borderId="7" xfId="0" applyNumberFormat="1" applyFont="1" applyFill="1" applyBorder="1" applyAlignment="1">
      <alignment horizontal="center" vertical="center" wrapText="1"/>
    </xf>
    <xf numFmtId="166" fontId="0" fillId="0" borderId="8" xfId="0" applyNumberFormat="1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165" fontId="0" fillId="0" borderId="0" xfId="0" applyNumberFormat="1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164" fontId="0" fillId="2" borderId="0" xfId="0" applyNumberFormat="1" applyFont="1" applyFill="1" applyBorder="1" applyAlignment="1">
      <alignment horizontal="center" vertical="center" wrapText="1"/>
    </xf>
    <xf numFmtId="165" fontId="0" fillId="2" borderId="0" xfId="0" applyNumberFormat="1" applyFont="1" applyFill="1" applyBorder="1" applyAlignment="1">
      <alignment horizontal="center" vertical="center" wrapText="1"/>
    </xf>
    <xf numFmtId="166" fontId="0" fillId="2" borderId="5" xfId="0" applyNumberFormat="1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164" fontId="0" fillId="2" borderId="0" xfId="0" applyNumberFormat="1" applyFont="1" applyFill="1" applyBorder="1" applyAlignment="1">
      <alignment horizontal="center" vertical="center"/>
    </xf>
    <xf numFmtId="49" fontId="0" fillId="2" borderId="4" xfId="0" applyNumberFormat="1" applyFont="1" applyFill="1" applyBorder="1" applyAlignment="1">
      <alignment horizontal="center" vertical="center"/>
    </xf>
    <xf numFmtId="1" fontId="0" fillId="2" borderId="0" xfId="0" applyNumberFormat="1" applyFont="1" applyFill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5">
    <cellStyle name="Besuchter Link" xfId="2" builtinId="9" hidden="1"/>
    <cellStyle name="Besuchter Link" xfId="4" builtinId="9" hidden="1"/>
    <cellStyle name="Link" xfId="1" builtinId="8" hidden="1"/>
    <cellStyle name="Link" xfId="3" builtinId="8" hidden="1"/>
    <cellStyle name="Standard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4"/>
  <sheetViews>
    <sheetView tabSelected="1" workbookViewId="0">
      <selection activeCell="D2" sqref="D2"/>
    </sheetView>
  </sheetViews>
  <sheetFormatPr baseColWidth="10" defaultRowHeight="15" x14ac:dyDescent="0"/>
  <cols>
    <col min="1" max="2" width="19.83203125" style="2" customWidth="1"/>
    <col min="3" max="3" width="19.83203125" style="3" customWidth="1"/>
    <col min="4" max="4" width="19.83203125" style="2" customWidth="1"/>
    <col min="8" max="8" width="10.83203125" style="2"/>
  </cols>
  <sheetData>
    <row r="1" spans="1:8" ht="45" customHeight="1">
      <c r="A1" s="32" t="s">
        <v>38</v>
      </c>
      <c r="B1" s="33"/>
      <c r="C1" s="33"/>
      <c r="D1" s="34"/>
    </row>
    <row r="2" spans="1:8" ht="34" customHeight="1">
      <c r="A2" s="30" t="s">
        <v>39</v>
      </c>
      <c r="B2" s="31"/>
      <c r="C2" s="31"/>
      <c r="D2" s="29">
        <v>10</v>
      </c>
    </row>
    <row r="3" spans="1:8" s="1" customFormat="1" ht="43" customHeight="1">
      <c r="A3" s="4" t="s">
        <v>34</v>
      </c>
      <c r="B3" s="5" t="s">
        <v>35</v>
      </c>
      <c r="C3" s="6" t="s">
        <v>36</v>
      </c>
      <c r="D3" s="7" t="s">
        <v>37</v>
      </c>
    </row>
    <row r="4" spans="1:8" s="1" customFormat="1">
      <c r="A4" s="18" t="s">
        <v>32</v>
      </c>
      <c r="B4" s="19">
        <f>1/1000</f>
        <v>1E-3</v>
      </c>
      <c r="C4" s="20">
        <f>B4*2^D2</f>
        <v>1.024</v>
      </c>
      <c r="D4" s="11">
        <f t="shared" ref="D4:D44" si="0">C4/86400</f>
        <v>1.1851851851851852E-5</v>
      </c>
    </row>
    <row r="5" spans="1:8" s="1" customFormat="1">
      <c r="A5" s="21" t="s">
        <v>31</v>
      </c>
      <c r="B5" s="22">
        <f>1/800</f>
        <v>1.25E-3</v>
      </c>
      <c r="C5" s="23">
        <f>B5*2^D2</f>
        <v>1.28</v>
      </c>
      <c r="D5" s="24">
        <f t="shared" si="0"/>
        <v>1.4814814814814815E-5</v>
      </c>
    </row>
    <row r="6" spans="1:8" s="1" customFormat="1">
      <c r="A6" s="18" t="s">
        <v>30</v>
      </c>
      <c r="B6" s="19">
        <f>1/640</f>
        <v>1.5625000000000001E-3</v>
      </c>
      <c r="C6" s="20">
        <f>B6*2^D2</f>
        <v>1.6</v>
      </c>
      <c r="D6" s="11">
        <f t="shared" si="0"/>
        <v>1.8518518518518518E-5</v>
      </c>
    </row>
    <row r="7" spans="1:8" s="1" customFormat="1">
      <c r="A7" s="21" t="s">
        <v>29</v>
      </c>
      <c r="B7" s="22">
        <f>1/500</f>
        <v>2E-3</v>
      </c>
      <c r="C7" s="23">
        <f>B7*2^D2</f>
        <v>2.048</v>
      </c>
      <c r="D7" s="24">
        <f t="shared" si="0"/>
        <v>2.3703703703703703E-5</v>
      </c>
    </row>
    <row r="8" spans="1:8">
      <c r="A8" s="13" t="s">
        <v>7</v>
      </c>
      <c r="B8" s="9">
        <f>1/400</f>
        <v>2.5000000000000001E-3</v>
      </c>
      <c r="C8" s="20">
        <f>B8*2^D2</f>
        <v>2.56</v>
      </c>
      <c r="D8" s="11">
        <f t="shared" si="0"/>
        <v>2.962962962962963E-5</v>
      </c>
      <c r="H8"/>
    </row>
    <row r="9" spans="1:8">
      <c r="A9" s="25" t="s">
        <v>28</v>
      </c>
      <c r="B9" s="26">
        <f>1/320</f>
        <v>3.1250000000000002E-3</v>
      </c>
      <c r="C9" s="23">
        <f>B9*2^D2</f>
        <v>3.2</v>
      </c>
      <c r="D9" s="24">
        <f t="shared" si="0"/>
        <v>3.7037037037037037E-5</v>
      </c>
      <c r="H9"/>
    </row>
    <row r="10" spans="1:8">
      <c r="A10" s="13" t="s">
        <v>6</v>
      </c>
      <c r="B10" s="9">
        <f>1/250</f>
        <v>4.0000000000000001E-3</v>
      </c>
      <c r="C10" s="20">
        <f>B10*2^D2</f>
        <v>4.0960000000000001</v>
      </c>
      <c r="D10" s="11">
        <f t="shared" si="0"/>
        <v>4.7407407407407407E-5</v>
      </c>
      <c r="H10"/>
    </row>
    <row r="11" spans="1:8">
      <c r="A11" s="27" t="s">
        <v>0</v>
      </c>
      <c r="B11" s="26">
        <f>1/200</f>
        <v>5.0000000000000001E-3</v>
      </c>
      <c r="C11" s="23">
        <f>B11*2^D2</f>
        <v>5.12</v>
      </c>
      <c r="D11" s="24">
        <f t="shared" si="0"/>
        <v>5.925925925925926E-5</v>
      </c>
      <c r="H11"/>
    </row>
    <row r="12" spans="1:8">
      <c r="A12" s="8" t="s">
        <v>1</v>
      </c>
      <c r="B12" s="9">
        <f>1/160</f>
        <v>6.2500000000000003E-3</v>
      </c>
      <c r="C12" s="20">
        <f>B12*2^D2</f>
        <v>6.4</v>
      </c>
      <c r="D12" s="11">
        <f t="shared" si="0"/>
        <v>7.4074074074074073E-5</v>
      </c>
      <c r="H12"/>
    </row>
    <row r="13" spans="1:8">
      <c r="A13" s="27" t="s">
        <v>2</v>
      </c>
      <c r="B13" s="26">
        <f>1/125</f>
        <v>8.0000000000000002E-3</v>
      </c>
      <c r="C13" s="23">
        <f>B13*2^D2</f>
        <v>8.1920000000000002</v>
      </c>
      <c r="D13" s="24">
        <f t="shared" si="0"/>
        <v>9.4814814814814813E-5</v>
      </c>
      <c r="H13"/>
    </row>
    <row r="14" spans="1:8">
      <c r="A14" s="8" t="s">
        <v>3</v>
      </c>
      <c r="B14" s="9">
        <f>1/100</f>
        <v>0.01</v>
      </c>
      <c r="C14" s="20">
        <f>B14*2^D2</f>
        <v>10.24</v>
      </c>
      <c r="D14" s="11">
        <f t="shared" si="0"/>
        <v>1.1851851851851852E-4</v>
      </c>
      <c r="H14"/>
    </row>
    <row r="15" spans="1:8">
      <c r="A15" s="27" t="s">
        <v>8</v>
      </c>
      <c r="B15" s="26">
        <f>1/80</f>
        <v>1.2500000000000001E-2</v>
      </c>
      <c r="C15" s="23">
        <f>B15*2^D2</f>
        <v>12.8</v>
      </c>
      <c r="D15" s="24">
        <f t="shared" si="0"/>
        <v>1.4814814814814815E-4</v>
      </c>
      <c r="H15"/>
    </row>
    <row r="16" spans="1:8">
      <c r="A16" s="8" t="s">
        <v>9</v>
      </c>
      <c r="B16" s="9">
        <f>1/60</f>
        <v>1.6666666666666666E-2</v>
      </c>
      <c r="C16" s="20">
        <f>B16*2^D2</f>
        <v>17.066666666666666</v>
      </c>
      <c r="D16" s="11">
        <f t="shared" si="0"/>
        <v>1.9753086419753085E-4</v>
      </c>
      <c r="H16"/>
    </row>
    <row r="17" spans="1:8">
      <c r="A17" s="27" t="s">
        <v>4</v>
      </c>
      <c r="B17" s="26">
        <f>1/50</f>
        <v>0.02</v>
      </c>
      <c r="C17" s="23">
        <f>B17*2^D2</f>
        <v>20.48</v>
      </c>
      <c r="D17" s="24">
        <f t="shared" si="0"/>
        <v>2.3703703703703704E-4</v>
      </c>
      <c r="H17"/>
    </row>
    <row r="18" spans="1:8">
      <c r="A18" s="8" t="s">
        <v>10</v>
      </c>
      <c r="B18" s="9">
        <f>1/40</f>
        <v>2.5000000000000001E-2</v>
      </c>
      <c r="C18" s="20">
        <f>B18*2^D2</f>
        <v>25.6</v>
      </c>
      <c r="D18" s="11">
        <f t="shared" si="0"/>
        <v>2.9629629629629629E-4</v>
      </c>
      <c r="H18"/>
    </row>
    <row r="19" spans="1:8">
      <c r="A19" s="27" t="s">
        <v>11</v>
      </c>
      <c r="B19" s="26">
        <f>1/30</f>
        <v>3.3333333333333333E-2</v>
      </c>
      <c r="C19" s="28">
        <f>B19*2^D2</f>
        <v>34.133333333333333</v>
      </c>
      <c r="D19" s="24">
        <f t="shared" si="0"/>
        <v>3.9506172839506171E-4</v>
      </c>
      <c r="H19"/>
    </row>
    <row r="20" spans="1:8">
      <c r="A20" s="8" t="s">
        <v>5</v>
      </c>
      <c r="B20" s="9">
        <f>1/25</f>
        <v>0.04</v>
      </c>
      <c r="C20" s="10">
        <f>B20*2^D2</f>
        <v>40.96</v>
      </c>
      <c r="D20" s="11">
        <f t="shared" si="0"/>
        <v>4.7407407407407408E-4</v>
      </c>
    </row>
    <row r="21" spans="1:8">
      <c r="A21" s="27" t="s">
        <v>12</v>
      </c>
      <c r="B21" s="26">
        <f>1/20</f>
        <v>0.05</v>
      </c>
      <c r="C21" s="28">
        <f>B21*2^D2</f>
        <v>51.2</v>
      </c>
      <c r="D21" s="24">
        <f t="shared" si="0"/>
        <v>5.9259259259259258E-4</v>
      </c>
      <c r="G21" s="2"/>
      <c r="H21"/>
    </row>
    <row r="22" spans="1:8">
      <c r="A22" s="8" t="s">
        <v>13</v>
      </c>
      <c r="B22" s="9">
        <f>1/15</f>
        <v>6.6666666666666666E-2</v>
      </c>
      <c r="C22" s="10">
        <f>B22*2^D2</f>
        <v>68.266666666666666</v>
      </c>
      <c r="D22" s="11">
        <f>C22/86400</f>
        <v>7.9012345679012341E-4</v>
      </c>
      <c r="H22"/>
    </row>
    <row r="23" spans="1:8">
      <c r="A23" s="27" t="s">
        <v>14</v>
      </c>
      <c r="B23" s="26">
        <f>1/13</f>
        <v>7.6923076923076927E-2</v>
      </c>
      <c r="C23" s="28">
        <f>B23*2^D2</f>
        <v>78.769230769230774</v>
      </c>
      <c r="D23" s="24">
        <f t="shared" si="0"/>
        <v>9.1168091168091175E-4</v>
      </c>
    </row>
    <row r="24" spans="1:8">
      <c r="A24" s="8" t="s">
        <v>33</v>
      </c>
      <c r="B24" s="9">
        <f>1/10</f>
        <v>0.1</v>
      </c>
      <c r="C24" s="10">
        <f>B24*2^D2</f>
        <v>102.4</v>
      </c>
      <c r="D24" s="11">
        <f t="shared" si="0"/>
        <v>1.1851851851851852E-3</v>
      </c>
    </row>
    <row r="25" spans="1:8">
      <c r="A25" s="27" t="s">
        <v>15</v>
      </c>
      <c r="B25" s="26">
        <f>1/8</f>
        <v>0.125</v>
      </c>
      <c r="C25" s="28">
        <f>B25*2^D2</f>
        <v>128</v>
      </c>
      <c r="D25" s="24">
        <f t="shared" si="0"/>
        <v>1.4814814814814814E-3</v>
      </c>
    </row>
    <row r="26" spans="1:8">
      <c r="A26" s="8" t="s">
        <v>16</v>
      </c>
      <c r="B26" s="9">
        <f>1/6</f>
        <v>0.16666666666666666</v>
      </c>
      <c r="C26" s="10">
        <f>B26*2^D2</f>
        <v>170.66666666666666</v>
      </c>
      <c r="D26" s="11">
        <f t="shared" si="0"/>
        <v>1.9753086419753087E-3</v>
      </c>
    </row>
    <row r="27" spans="1:8">
      <c r="A27" s="27" t="s">
        <v>17</v>
      </c>
      <c r="B27" s="26">
        <f>1/5</f>
        <v>0.2</v>
      </c>
      <c r="C27" s="28">
        <f>B27*2^D2</f>
        <v>204.8</v>
      </c>
      <c r="D27" s="24">
        <f t="shared" si="0"/>
        <v>2.3703703703703703E-3</v>
      </c>
    </row>
    <row r="28" spans="1:8">
      <c r="A28" s="8" t="s">
        <v>18</v>
      </c>
      <c r="B28" s="9">
        <f>1/4</f>
        <v>0.25</v>
      </c>
      <c r="C28" s="10">
        <f>B28*2^D2</f>
        <v>256</v>
      </c>
      <c r="D28" s="11">
        <f t="shared" si="0"/>
        <v>2.9629629629629628E-3</v>
      </c>
    </row>
    <row r="29" spans="1:8">
      <c r="A29" s="27" t="s">
        <v>19</v>
      </c>
      <c r="B29" s="26">
        <f>1/3</f>
        <v>0.33333333333333331</v>
      </c>
      <c r="C29" s="28">
        <f>B29*2^D2</f>
        <v>341.33333333333331</v>
      </c>
      <c r="D29" s="24">
        <f t="shared" si="0"/>
        <v>3.9506172839506174E-3</v>
      </c>
    </row>
    <row r="30" spans="1:8">
      <c r="A30" s="8" t="s">
        <v>20</v>
      </c>
      <c r="B30" s="9">
        <f>1/2.5</f>
        <v>0.4</v>
      </c>
      <c r="C30" s="10">
        <f>B30*2^D2</f>
        <v>409.6</v>
      </c>
      <c r="D30" s="11">
        <f t="shared" si="0"/>
        <v>4.7407407407407407E-3</v>
      </c>
    </row>
    <row r="31" spans="1:8">
      <c r="A31" s="27" t="s">
        <v>21</v>
      </c>
      <c r="B31" s="26">
        <f>1/2</f>
        <v>0.5</v>
      </c>
      <c r="C31" s="28">
        <f>B31*2^D2</f>
        <v>512</v>
      </c>
      <c r="D31" s="24">
        <f t="shared" si="0"/>
        <v>5.9259259259259256E-3</v>
      </c>
    </row>
    <row r="32" spans="1:8">
      <c r="A32" s="8" t="s">
        <v>22</v>
      </c>
      <c r="B32" s="9">
        <f>1/1.6</f>
        <v>0.625</v>
      </c>
      <c r="C32" s="10">
        <f>B32*2^D2</f>
        <v>640</v>
      </c>
      <c r="D32" s="11">
        <f t="shared" si="0"/>
        <v>7.4074074074074077E-3</v>
      </c>
    </row>
    <row r="33" spans="1:4">
      <c r="A33" s="27" t="s">
        <v>23</v>
      </c>
      <c r="B33" s="26">
        <f>1/1.3</f>
        <v>0.76923076923076916</v>
      </c>
      <c r="C33" s="28">
        <f>B33*2^D2</f>
        <v>787.69230769230762</v>
      </c>
      <c r="D33" s="24">
        <f t="shared" si="0"/>
        <v>9.1168091168091162E-3</v>
      </c>
    </row>
    <row r="34" spans="1:4">
      <c r="A34" s="12">
        <v>1</v>
      </c>
      <c r="B34" s="9">
        <f>1/1</f>
        <v>1</v>
      </c>
      <c r="C34" s="10">
        <f>B34*2^D2</f>
        <v>1024</v>
      </c>
      <c r="D34" s="11">
        <f t="shared" si="0"/>
        <v>1.1851851851851851E-2</v>
      </c>
    </row>
    <row r="35" spans="1:4">
      <c r="A35" s="27" t="s">
        <v>24</v>
      </c>
      <c r="B35" s="26">
        <f>1.3/1</f>
        <v>1.3</v>
      </c>
      <c r="C35" s="28">
        <f>B35*2^D2</f>
        <v>1331.2</v>
      </c>
      <c r="D35" s="24">
        <f t="shared" si="0"/>
        <v>1.5407407407407408E-2</v>
      </c>
    </row>
    <row r="36" spans="1:4">
      <c r="A36" s="8" t="s">
        <v>25</v>
      </c>
      <c r="B36" s="9">
        <f>1.6/1</f>
        <v>1.6</v>
      </c>
      <c r="C36" s="10">
        <f>B36*2^D2</f>
        <v>1638.4</v>
      </c>
      <c r="D36" s="11">
        <f t="shared" si="0"/>
        <v>1.8962962962962963E-2</v>
      </c>
    </row>
    <row r="37" spans="1:4">
      <c r="A37" s="27" t="s">
        <v>26</v>
      </c>
      <c r="B37" s="26">
        <f>2/1</f>
        <v>2</v>
      </c>
      <c r="C37" s="28">
        <f>B37*2^D2</f>
        <v>2048</v>
      </c>
      <c r="D37" s="24">
        <f t="shared" si="0"/>
        <v>2.3703703703703703E-2</v>
      </c>
    </row>
    <row r="38" spans="1:4">
      <c r="A38" s="8" t="s">
        <v>27</v>
      </c>
      <c r="B38" s="9">
        <f>2.5/1</f>
        <v>2.5</v>
      </c>
      <c r="C38" s="10">
        <f>B38*2^D2</f>
        <v>2560</v>
      </c>
      <c r="D38" s="11">
        <f t="shared" si="0"/>
        <v>2.9629629629629631E-2</v>
      </c>
    </row>
    <row r="39" spans="1:4">
      <c r="A39" s="25">
        <v>3</v>
      </c>
      <c r="B39" s="26">
        <f>3/1</f>
        <v>3</v>
      </c>
      <c r="C39" s="28">
        <f>B39*2^D2</f>
        <v>3072</v>
      </c>
      <c r="D39" s="24">
        <f t="shared" si="0"/>
        <v>3.5555555555555556E-2</v>
      </c>
    </row>
    <row r="40" spans="1:4">
      <c r="A40" s="13">
        <v>4</v>
      </c>
      <c r="B40" s="9">
        <f>4/1</f>
        <v>4</v>
      </c>
      <c r="C40" s="10">
        <f>B40*2^D2</f>
        <v>4096</v>
      </c>
      <c r="D40" s="11">
        <f t="shared" si="0"/>
        <v>4.7407407407407405E-2</v>
      </c>
    </row>
    <row r="41" spans="1:4">
      <c r="A41" s="25">
        <v>5</v>
      </c>
      <c r="B41" s="26">
        <f>5/1</f>
        <v>5</v>
      </c>
      <c r="C41" s="28">
        <f>B41*2^D2</f>
        <v>5120</v>
      </c>
      <c r="D41" s="24">
        <f t="shared" si="0"/>
        <v>5.9259259259259262E-2</v>
      </c>
    </row>
    <row r="42" spans="1:4">
      <c r="A42" s="13">
        <v>6</v>
      </c>
      <c r="B42" s="9">
        <f>6/1</f>
        <v>6</v>
      </c>
      <c r="C42" s="10">
        <f>B42*2^D2</f>
        <v>6144</v>
      </c>
      <c r="D42" s="11">
        <f t="shared" si="0"/>
        <v>7.1111111111111111E-2</v>
      </c>
    </row>
    <row r="43" spans="1:4">
      <c r="A43" s="25">
        <v>8</v>
      </c>
      <c r="B43" s="26">
        <f>8/1</f>
        <v>8</v>
      </c>
      <c r="C43" s="28">
        <f>B43*2^D2</f>
        <v>8192</v>
      </c>
      <c r="D43" s="24">
        <f t="shared" si="0"/>
        <v>9.481481481481481E-2</v>
      </c>
    </row>
    <row r="44" spans="1:4">
      <c r="A44" s="14">
        <v>10</v>
      </c>
      <c r="B44" s="15">
        <f>10/1</f>
        <v>10</v>
      </c>
      <c r="C44" s="16">
        <f>B44*2^D2</f>
        <v>10240</v>
      </c>
      <c r="D44" s="17">
        <f t="shared" si="0"/>
        <v>0.11851851851851852</v>
      </c>
    </row>
  </sheetData>
  <mergeCells count="2">
    <mergeCell ref="A2:C2"/>
    <mergeCell ref="A1:D1"/>
  </mergeCells>
  <phoneticPr fontId="6" type="noConversion"/>
  <pageMargins left="0.75000000000000011" right="0.75000000000000011" top="1" bottom="1" header="0.5" footer="0.5"/>
  <pageSetup paperSize="9" scale="50" orientation="portrait" horizontalDpi="4294967292" verticalDpi="4294967292"/>
  <headerFooter>
    <oddFooter>&amp;C&amp;"Calibri,Standard"&amp;K000000Author: Achim Sieger_x000D__x000D_&amp;14http://www.achim-sieger.de</oddFooter>
  </headerFooter>
  <ignoredErrors>
    <ignoredError sqref="A15:A23" twoDigitTextYear="1"/>
    <ignoredError sqref="A35:A38" numberStoredAsText="1"/>
    <ignoredError sqref="C19" formula="1"/>
  </ignoredErrors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ND-Calculator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 zur Berechnung der Belichtungszeit mit ND-Filtern</dc:title>
  <dc:subject/>
  <dc:creator>Achim Sieger</dc:creator>
  <cp:keywords>ND-Filter, Graufilter, Neutraldichtefilter, Big Stopper</cp:keywords>
  <dc:description/>
  <cp:lastModifiedBy>Achim Sieger</cp:lastModifiedBy>
  <cp:lastPrinted>2013-08-31T12:19:04Z</cp:lastPrinted>
  <dcterms:created xsi:type="dcterms:W3CDTF">2013-06-16T10:17:12Z</dcterms:created>
  <dcterms:modified xsi:type="dcterms:W3CDTF">2013-08-31T12:20:24Z</dcterms:modified>
  <cp:category/>
</cp:coreProperties>
</file>